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Insuragy\Electric\Documents\"/>
    </mc:Choice>
  </mc:AlternateContent>
  <xr:revisionPtr revIDLastSave="0" documentId="13_ncr:1_{1F986863-48B5-4A91-9EAA-25D9CE97E7A2}" xr6:coauthVersionLast="47" xr6:coauthVersionMax="47" xr10:uidLastSave="{00000000-0000-0000-0000-000000000000}"/>
  <bookViews>
    <workbookView xWindow="28680" yWindow="-120" windowWidth="29040" windowHeight="15720" xr2:uid="{5643129C-96C9-4CA7-85EF-C5F7F894B87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8" i="1" l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M27" i="1" s="1"/>
  <c r="E27" i="1"/>
  <c r="E40" i="1" s="1"/>
  <c r="K40" i="1"/>
  <c r="O12" i="1"/>
  <c r="K23" i="1"/>
  <c r="I28" i="1"/>
  <c r="M28" i="1" s="1"/>
  <c r="H28" i="1"/>
  <c r="L27" i="1"/>
  <c r="M21" i="1"/>
  <c r="L21" i="1"/>
  <c r="O21" i="1" s="1"/>
  <c r="M20" i="1"/>
  <c r="L20" i="1"/>
  <c r="O20" i="1" s="1"/>
  <c r="M19" i="1"/>
  <c r="L19" i="1"/>
  <c r="O19" i="1" s="1"/>
  <c r="M18" i="1"/>
  <c r="L18" i="1"/>
  <c r="O18" i="1" s="1"/>
  <c r="M17" i="1"/>
  <c r="L17" i="1"/>
  <c r="O17" i="1" s="1"/>
  <c r="M16" i="1"/>
  <c r="L16" i="1"/>
  <c r="O16" i="1" s="1"/>
  <c r="M15" i="1"/>
  <c r="L15" i="1"/>
  <c r="O15" i="1" s="1"/>
  <c r="M14" i="1"/>
  <c r="L14" i="1"/>
  <c r="O14" i="1" s="1"/>
  <c r="M13" i="1"/>
  <c r="L13" i="1"/>
  <c r="O13" i="1" s="1"/>
  <c r="M12" i="1"/>
  <c r="L12" i="1"/>
  <c r="M11" i="1"/>
  <c r="L11" i="1"/>
  <c r="O11" i="1" s="1"/>
  <c r="M10" i="1"/>
  <c r="L10" i="1"/>
  <c r="O10" i="1" s="1"/>
  <c r="F23" i="1"/>
  <c r="E23" i="1"/>
  <c r="L28" i="1" l="1"/>
  <c r="O28" i="1" s="1"/>
  <c r="F40" i="1"/>
  <c r="O27" i="1"/>
  <c r="O23" i="1"/>
  <c r="I29" i="1"/>
  <c r="M29" i="1" s="1"/>
  <c r="M23" i="1"/>
  <c r="L23" i="1"/>
  <c r="H29" i="1"/>
  <c r="H30" i="1" s="1"/>
  <c r="L30" i="1" s="1"/>
  <c r="H31" i="1" l="1"/>
  <c r="L31" i="1" s="1"/>
  <c r="L29" i="1"/>
  <c r="O29" i="1" s="1"/>
  <c r="I30" i="1"/>
  <c r="I31" i="1" s="1"/>
  <c r="H32" i="1" l="1"/>
  <c r="H33" i="1" s="1"/>
  <c r="M30" i="1"/>
  <c r="O30" i="1" s="1"/>
  <c r="I32" i="1"/>
  <c r="M31" i="1"/>
  <c r="O31" i="1" s="1"/>
  <c r="L32" i="1" l="1"/>
  <c r="M32" i="1"/>
  <c r="I33" i="1"/>
  <c r="L33" i="1"/>
  <c r="H34" i="1"/>
  <c r="O32" i="1" l="1"/>
  <c r="I34" i="1"/>
  <c r="M33" i="1"/>
  <c r="O33" i="1" s="1"/>
  <c r="H35" i="1"/>
  <c r="L34" i="1"/>
  <c r="I35" i="1" l="1"/>
  <c r="M34" i="1"/>
  <c r="O34" i="1" s="1"/>
  <c r="L35" i="1"/>
  <c r="H36" i="1"/>
  <c r="I36" i="1" l="1"/>
  <c r="M35" i="1"/>
  <c r="O35" i="1" s="1"/>
  <c r="H37" i="1"/>
  <c r="L36" i="1"/>
  <c r="M36" i="1" l="1"/>
  <c r="O36" i="1" s="1"/>
  <c r="I37" i="1"/>
  <c r="H38" i="1"/>
  <c r="L38" i="1" s="1"/>
  <c r="L37" i="1"/>
  <c r="L40" i="1" l="1"/>
  <c r="M37" i="1"/>
  <c r="O37" i="1" s="1"/>
  <c r="I38" i="1"/>
  <c r="M38" i="1" s="1"/>
  <c r="M40" i="1" s="1"/>
  <c r="O38" i="1" l="1"/>
  <c r="O40" i="1" s="1"/>
  <c r="Q26" i="1" s="1"/>
</calcChain>
</file>

<file path=xl/sharedStrings.xml><?xml version="1.0" encoding="utf-8"?>
<sst xmlns="http://schemas.openxmlformats.org/spreadsheetml/2006/main" count="54" uniqueCount="29">
  <si>
    <t>Solar Buyback</t>
  </si>
  <si>
    <t>Solar Buyback Calculator</t>
  </si>
  <si>
    <t>Is your Energy Plan the right one to be on?</t>
  </si>
  <si>
    <t>January</t>
  </si>
  <si>
    <t>Febraury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</si>
  <si>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</si>
  <si>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</si>
  <si>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</si>
  <si>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</si>
  <si>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</si>
  <si>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</si>
  <si>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</si>
  <si>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</si>
  <si>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</si>
  <si>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</si>
  <si>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Solar Buyback should be measured at the minimum of 12 months.  This captures the seasonality of the locations consumption and generation.</t>
  </si>
  <si>
    <t>kWh</t>
  </si>
  <si>
    <t>Consumption</t>
  </si>
  <si>
    <t>Generation</t>
  </si>
  <si>
    <r>
      <t xml:space="preserve">Texas Customers can pull the historical usage at not cost from </t>
    </r>
    <r>
      <rPr>
        <b/>
        <u/>
        <sz val="11"/>
        <color theme="1"/>
        <rFont val="Calibri"/>
        <family val="2"/>
        <scheme val="minor"/>
      </rPr>
      <t>www.smartmetertexas.com</t>
    </r>
  </si>
  <si>
    <t>¢/kWh</t>
  </si>
  <si>
    <t>Consumption Rate</t>
  </si>
  <si>
    <t>Generation Rate</t>
  </si>
  <si>
    <t>$'s on Invoice</t>
  </si>
  <si>
    <t>Change the blue numbers to calculate the invoice amount.</t>
  </si>
  <si>
    <t>Fixed Rate - No Solar Buyback</t>
  </si>
  <si>
    <t>Base Charge</t>
  </si>
  <si>
    <t>Total Bill</t>
  </si>
  <si>
    <t>This solar buyback plan cost this customer in excess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</si>
</sst>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9" formatCode="_(* #,##0_);_(* \(#,##0\);_(* &quot;-&quot;??_);_(@_)"/>
    <numFmt numFmtId="171" formatCode="_(&quot;$&quot;* #,##0.0000_);_(&quot;$&quot;* \(#,##0.0000\);_(&quot;$&quot;* &quot;-&quot;??_);_(@_)"/>
    <numFmt numFmtId="172" formatCode="_(&quot;$&quot;* #,##0.00000_);_(&quot;$&quot;* \(#,##0.000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Continuous"/>
    </xf>
    <xf numFmtId="0" fontId="2" fillId="0" borderId="0" xfId="0" applyFont="1"/>
    <xf numFmtId="0" fontId="2" fillId="0" borderId="1" xfId="0" applyFont="1" applyBorder="1"/>
    <xf numFmtId="169" fontId="0" fillId="0" borderId="0" xfId="1" applyNumberFormat="1" applyFont="1"/>
    <xf numFmtId="0" fontId="3" fillId="0" borderId="0" xfId="0" applyFont="1" applyAlignment="1">
      <alignment horizontal="center" vertical="center" textRotation="90"/>
    </xf>
    <xf numFmtId="0" fontId="7" fillId="0" borderId="0" xfId="0" applyFont="1" applyAlignment="1">
      <alignment horizontal="center" vertical="center" textRotation="90"/>
    </xf>
    <xf numFmtId="169" fontId="6" fillId="0" borderId="0" xfId="1" applyNumberFormat="1" applyFont="1"/>
    <xf numFmtId="169" fontId="2" fillId="0" borderId="0" xfId="1" applyNumberFormat="1" applyFont="1"/>
    <xf numFmtId="44" fontId="2" fillId="0" borderId="0" xfId="2" applyFont="1"/>
    <xf numFmtId="0" fontId="2" fillId="0" borderId="1" xfId="0" applyFont="1" applyBorder="1" applyAlignment="1">
      <alignment horizontal="center"/>
    </xf>
    <xf numFmtId="44" fontId="2" fillId="0" borderId="0" xfId="0" applyNumberFormat="1" applyFont="1"/>
    <xf numFmtId="44" fontId="8" fillId="0" borderId="0" xfId="2" applyFont="1"/>
    <xf numFmtId="171" fontId="6" fillId="0" borderId="0" xfId="2" applyNumberFormat="1" applyFont="1"/>
    <xf numFmtId="172" fontId="6" fillId="0" borderId="0" xfId="2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36671-543E-4CF2-B0AC-311530C37BAF}">
  <dimension ref="A1:R40"/>
  <sheetViews>
    <sheetView tabSelected="1" zoomScale="85" zoomScaleNormal="85" workbookViewId="0">
      <pane ySplit="1" topLeftCell="A5" activePane="bottomLeft" state="frozen"/>
      <selection pane="bottomLeft" activeCell="G27" sqref="G27"/>
    </sheetView>
  </sheetViews>
  <sheetFormatPr defaultRowHeight="15" x14ac:dyDescent="0.25"/>
  <cols>
    <col min="4" max="4" width="12" bestFit="1" customWidth="1"/>
    <col min="5" max="5" width="12.85546875" bestFit="1" customWidth="1"/>
    <col min="6" max="6" width="11.140625" bestFit="1" customWidth="1"/>
    <col min="7" max="7" width="2" customWidth="1"/>
    <col min="8" max="8" width="17.5703125" bestFit="1" customWidth="1"/>
    <col min="9" max="9" width="15.7109375" bestFit="1" customWidth="1"/>
    <col min="10" max="10" width="2" customWidth="1"/>
    <col min="11" max="11" width="11.7109375" bestFit="1" customWidth="1"/>
    <col min="12" max="12" width="12.85546875" bestFit="1" customWidth="1"/>
    <col min="13" max="13" width="11.140625" bestFit="1" customWidth="1"/>
    <col min="15" max="15" width="10.5703125" bestFit="1" customWidth="1"/>
    <col min="17" max="17" width="10.5703125" bestFit="1" customWidth="1"/>
  </cols>
  <sheetData>
    <row r="1" spans="1:15" ht="23.25" x14ac:dyDescent="0.35">
      <c r="A1" s="1" t="s">
        <v>1</v>
      </c>
    </row>
    <row r="3" spans="1:15" x14ac:dyDescent="0.25">
      <c r="A3" t="s">
        <v>2</v>
      </c>
    </row>
    <row r="4" spans="1:15" x14ac:dyDescent="0.25">
      <c r="A4" t="s">
        <v>15</v>
      </c>
    </row>
    <row r="5" spans="1:15" x14ac:dyDescent="0.25">
      <c r="A5" s="3" t="s">
        <v>19</v>
      </c>
    </row>
    <row r="7" spans="1:15" x14ac:dyDescent="0.25">
      <c r="A7" s="3" t="s">
        <v>24</v>
      </c>
    </row>
    <row r="8" spans="1:15" x14ac:dyDescent="0.25">
      <c r="E8" s="2" t="s">
        <v>16</v>
      </c>
      <c r="F8" s="2"/>
      <c r="H8" s="2" t="s">
        <v>20</v>
      </c>
      <c r="I8" s="2"/>
      <c r="K8" s="2" t="s">
        <v>23</v>
      </c>
      <c r="L8" s="2"/>
      <c r="M8" s="2"/>
    </row>
    <row r="9" spans="1:15" x14ac:dyDescent="0.25">
      <c r="E9" s="4" t="s">
        <v>17</v>
      </c>
      <c r="F9" s="4" t="s">
        <v>18</v>
      </c>
      <c r="H9" s="4" t="s">
        <v>21</v>
      </c>
      <c r="I9" s="4" t="s">
        <v>22</v>
      </c>
      <c r="K9" s="4" t="s">
        <v>26</v>
      </c>
      <c r="L9" s="4" t="s">
        <v>17</v>
      </c>
      <c r="M9" s="4" t="s">
        <v>18</v>
      </c>
      <c r="O9" s="11" t="s">
        <v>27</v>
      </c>
    </row>
    <row r="10" spans="1:15" x14ac:dyDescent="0.25">
      <c r="B10" s="6" t="s">
        <v>0</v>
      </c>
      <c r="D10" t="s">
        <v>3</v>
      </c>
      <c r="E10" s="8">
        <v>2598</v>
      </c>
      <c r="F10" s="8">
        <v>472</v>
      </c>
      <c r="H10" s="14">
        <v>0.10100000000000001</v>
      </c>
      <c r="I10" s="14">
        <v>0.10100000000000001</v>
      </c>
      <c r="K10" s="13">
        <v>9.9499999999999993</v>
      </c>
      <c r="L10" s="10">
        <f>E10*H10</f>
        <v>262.39800000000002</v>
      </c>
      <c r="M10" s="10">
        <f>F10*-I10</f>
        <v>-47.672000000000004</v>
      </c>
      <c r="O10" s="12">
        <f>SUM(K10:M10)</f>
        <v>224.67600000000002</v>
      </c>
    </row>
    <row r="11" spans="1:15" x14ac:dyDescent="0.25">
      <c r="B11" s="6"/>
      <c r="D11" t="s">
        <v>4</v>
      </c>
      <c r="E11" s="8">
        <v>1495</v>
      </c>
      <c r="F11" s="8">
        <v>474</v>
      </c>
      <c r="H11" s="14">
        <v>0.151</v>
      </c>
      <c r="I11" s="14">
        <v>0.10100000000000001</v>
      </c>
      <c r="K11" s="13">
        <v>9.9499999999999993</v>
      </c>
      <c r="L11" s="10">
        <f t="shared" ref="L11:L21" si="0">E11*H11</f>
        <v>225.745</v>
      </c>
      <c r="M11" s="10">
        <f t="shared" ref="M11:M21" si="1">F11*-I11</f>
        <v>-47.874000000000002</v>
      </c>
      <c r="O11" s="12">
        <f t="shared" ref="O11:O21" si="2">SUM(K11:M11)</f>
        <v>187.821</v>
      </c>
    </row>
    <row r="12" spans="1:15" x14ac:dyDescent="0.25">
      <c r="B12" s="6"/>
      <c r="D12" t="s">
        <v>5</v>
      </c>
      <c r="E12" s="8">
        <v>1468</v>
      </c>
      <c r="F12" s="8">
        <v>768</v>
      </c>
      <c r="H12" s="14">
        <v>0.151</v>
      </c>
      <c r="I12" s="14">
        <v>0.10100000000000001</v>
      </c>
      <c r="K12" s="13">
        <v>9.9499999999999993</v>
      </c>
      <c r="L12" s="10">
        <f t="shared" si="0"/>
        <v>221.66800000000001</v>
      </c>
      <c r="M12" s="10">
        <f t="shared" si="1"/>
        <v>-77.568000000000012</v>
      </c>
      <c r="O12" s="12">
        <f t="shared" si="2"/>
        <v>154.04999999999998</v>
      </c>
    </row>
    <row r="13" spans="1:15" x14ac:dyDescent="0.25">
      <c r="B13" s="6"/>
      <c r="D13" t="s">
        <v>6</v>
      </c>
      <c r="E13" s="8">
        <v>1676</v>
      </c>
      <c r="F13" s="8">
        <v>768</v>
      </c>
      <c r="H13" s="14">
        <v>0.151</v>
      </c>
      <c r="I13" s="14">
        <v>0.10100000000000001</v>
      </c>
      <c r="K13" s="13">
        <v>9.9499999999999993</v>
      </c>
      <c r="L13" s="10">
        <f t="shared" si="0"/>
        <v>253.07599999999999</v>
      </c>
      <c r="M13" s="10">
        <f t="shared" si="1"/>
        <v>-77.568000000000012</v>
      </c>
      <c r="O13" s="12">
        <f t="shared" si="2"/>
        <v>185.458</v>
      </c>
    </row>
    <row r="14" spans="1:15" x14ac:dyDescent="0.25">
      <c r="B14" s="6"/>
      <c r="D14" t="s">
        <v>7</v>
      </c>
      <c r="E14" s="8">
        <v>2607</v>
      </c>
      <c r="F14" s="8">
        <v>853</v>
      </c>
      <c r="H14" s="14">
        <v>0.151</v>
      </c>
      <c r="I14" s="14">
        <v>0.10100000000000001</v>
      </c>
      <c r="K14" s="13">
        <v>9.9499999999999993</v>
      </c>
      <c r="L14" s="10">
        <f t="shared" si="0"/>
        <v>393.65699999999998</v>
      </c>
      <c r="M14" s="10">
        <f t="shared" si="1"/>
        <v>-86.153000000000006</v>
      </c>
      <c r="O14" s="12">
        <f t="shared" si="2"/>
        <v>317.45399999999995</v>
      </c>
    </row>
    <row r="15" spans="1:15" x14ac:dyDescent="0.25">
      <c r="B15" s="6"/>
      <c r="D15" t="s">
        <v>8</v>
      </c>
      <c r="E15" s="8">
        <v>4324</v>
      </c>
      <c r="F15" s="8">
        <v>1010</v>
      </c>
      <c r="H15" s="14">
        <v>0.151</v>
      </c>
      <c r="I15" s="14">
        <v>0.10100000000000001</v>
      </c>
      <c r="K15" s="13">
        <v>9.9499999999999993</v>
      </c>
      <c r="L15" s="10">
        <f t="shared" si="0"/>
        <v>652.92399999999998</v>
      </c>
      <c r="M15" s="10">
        <f t="shared" si="1"/>
        <v>-102.01</v>
      </c>
      <c r="O15" s="12">
        <f t="shared" si="2"/>
        <v>560.86400000000003</v>
      </c>
    </row>
    <row r="16" spans="1:15" x14ac:dyDescent="0.25">
      <c r="B16" s="6"/>
      <c r="D16" t="s">
        <v>9</v>
      </c>
      <c r="E16" s="8">
        <v>7333</v>
      </c>
      <c r="F16" s="8">
        <v>1140</v>
      </c>
      <c r="H16" s="14">
        <v>0.151</v>
      </c>
      <c r="I16" s="14">
        <v>0.10100000000000001</v>
      </c>
      <c r="K16" s="13">
        <v>9.9499999999999993</v>
      </c>
      <c r="L16" s="10">
        <f t="shared" si="0"/>
        <v>1107.2829999999999</v>
      </c>
      <c r="M16" s="10">
        <f t="shared" si="1"/>
        <v>-115.14</v>
      </c>
      <c r="O16" s="12">
        <f t="shared" si="2"/>
        <v>1002.093</v>
      </c>
    </row>
    <row r="17" spans="2:18" x14ac:dyDescent="0.25">
      <c r="B17" s="6"/>
      <c r="D17" t="s">
        <v>10</v>
      </c>
      <c r="E17" s="8">
        <v>6511</v>
      </c>
      <c r="F17" s="8">
        <v>1204</v>
      </c>
      <c r="H17" s="14">
        <v>0.151</v>
      </c>
      <c r="I17" s="14">
        <v>0.10100000000000001</v>
      </c>
      <c r="K17" s="13">
        <v>9.9499999999999993</v>
      </c>
      <c r="L17" s="10">
        <f t="shared" si="0"/>
        <v>983.16099999999994</v>
      </c>
      <c r="M17" s="10">
        <f t="shared" si="1"/>
        <v>-121.60400000000001</v>
      </c>
      <c r="O17" s="12">
        <f t="shared" si="2"/>
        <v>871.50699999999995</v>
      </c>
    </row>
    <row r="18" spans="2:18" x14ac:dyDescent="0.25">
      <c r="B18" s="6"/>
      <c r="D18" t="s">
        <v>11</v>
      </c>
      <c r="E18" s="8">
        <v>4981</v>
      </c>
      <c r="F18" s="8">
        <v>929</v>
      </c>
      <c r="H18" s="14">
        <v>0.151</v>
      </c>
      <c r="I18" s="14">
        <v>0.10100000000000001</v>
      </c>
      <c r="K18" s="13">
        <v>9.9499999999999993</v>
      </c>
      <c r="L18" s="10">
        <f t="shared" si="0"/>
        <v>752.13099999999997</v>
      </c>
      <c r="M18" s="10">
        <f t="shared" si="1"/>
        <v>-93.829000000000008</v>
      </c>
      <c r="O18" s="12">
        <f t="shared" si="2"/>
        <v>668.25199999999995</v>
      </c>
    </row>
    <row r="19" spans="2:18" x14ac:dyDescent="0.25">
      <c r="B19" s="6"/>
      <c r="D19" t="s">
        <v>12</v>
      </c>
      <c r="E19" s="8">
        <v>3763</v>
      </c>
      <c r="F19" s="8">
        <v>931</v>
      </c>
      <c r="H19" s="14">
        <v>0.151</v>
      </c>
      <c r="I19" s="14">
        <v>0.10100000000000001</v>
      </c>
      <c r="K19" s="13">
        <v>9.9499999999999993</v>
      </c>
      <c r="L19" s="10">
        <f t="shared" si="0"/>
        <v>568.21299999999997</v>
      </c>
      <c r="M19" s="10">
        <f t="shared" si="1"/>
        <v>-94.031000000000006</v>
      </c>
      <c r="O19" s="12">
        <f t="shared" si="2"/>
        <v>484.13200000000001</v>
      </c>
    </row>
    <row r="20" spans="2:18" x14ac:dyDescent="0.25">
      <c r="B20" s="6"/>
      <c r="D20" t="s">
        <v>13</v>
      </c>
      <c r="E20" s="8">
        <v>2495</v>
      </c>
      <c r="F20" s="8">
        <v>704</v>
      </c>
      <c r="H20" s="14">
        <v>0.151</v>
      </c>
      <c r="I20" s="14">
        <v>0.10100000000000001</v>
      </c>
      <c r="K20" s="13">
        <v>9.9499999999999993</v>
      </c>
      <c r="L20" s="10">
        <f t="shared" si="0"/>
        <v>376.745</v>
      </c>
      <c r="M20" s="10">
        <f t="shared" si="1"/>
        <v>-71.103999999999999</v>
      </c>
      <c r="O20" s="12">
        <f t="shared" si="2"/>
        <v>315.59100000000001</v>
      </c>
    </row>
    <row r="21" spans="2:18" x14ac:dyDescent="0.25">
      <c r="B21" s="6"/>
      <c r="D21" t="s">
        <v>14</v>
      </c>
      <c r="E21" s="8">
        <v>2035</v>
      </c>
      <c r="F21" s="8">
        <v>407</v>
      </c>
      <c r="H21" s="14">
        <v>0.151</v>
      </c>
      <c r="I21" s="14">
        <v>0.10100000000000001</v>
      </c>
      <c r="K21" s="13">
        <v>9.9499999999999993</v>
      </c>
      <c r="L21" s="10">
        <f t="shared" si="0"/>
        <v>307.28499999999997</v>
      </c>
      <c r="M21" s="10">
        <f t="shared" si="1"/>
        <v>-41.106999999999999</v>
      </c>
      <c r="O21" s="12">
        <f t="shared" si="2"/>
        <v>276.12799999999993</v>
      </c>
    </row>
    <row r="22" spans="2:18" x14ac:dyDescent="0.25">
      <c r="E22" s="5"/>
      <c r="F22" s="5"/>
      <c r="L22" s="10"/>
      <c r="M22" s="10"/>
      <c r="O22" s="3"/>
    </row>
    <row r="23" spans="2:18" x14ac:dyDescent="0.25">
      <c r="E23" s="9">
        <f>SUM(E10:E22)</f>
        <v>41286</v>
      </c>
      <c r="F23" s="9">
        <f>SUM(F10:F22)</f>
        <v>9660</v>
      </c>
      <c r="K23" s="10">
        <f>SUM(K10:K22)</f>
        <v>119.40000000000002</v>
      </c>
      <c r="L23" s="10">
        <f>SUM(L10:L22)</f>
        <v>6104.2860000000001</v>
      </c>
      <c r="M23" s="10">
        <f>SUM(M10:M22)</f>
        <v>-975.66000000000008</v>
      </c>
      <c r="O23" s="10">
        <f>SUM(O10:O22)</f>
        <v>5248.0259999999989</v>
      </c>
    </row>
    <row r="25" spans="2:18" x14ac:dyDescent="0.25">
      <c r="E25" s="2" t="s">
        <v>16</v>
      </c>
      <c r="F25" s="2"/>
      <c r="H25" s="2" t="s">
        <v>20</v>
      </c>
      <c r="I25" s="2"/>
      <c r="K25" s="2"/>
      <c r="L25" s="2" t="s">
        <v>23</v>
      </c>
      <c r="M25" s="2"/>
    </row>
    <row r="26" spans="2:18" x14ac:dyDescent="0.25">
      <c r="E26" s="4" t="s">
        <v>17</v>
      </c>
      <c r="F26" s="4" t="s">
        <v>18</v>
      </c>
      <c r="H26" s="4" t="s">
        <v>21</v>
      </c>
      <c r="I26" s="4" t="s">
        <v>22</v>
      </c>
      <c r="K26" s="4" t="s">
        <v>26</v>
      </c>
      <c r="L26" s="4" t="s">
        <v>17</v>
      </c>
      <c r="M26" s="4" t="s">
        <v>18</v>
      </c>
      <c r="O26" s="11" t="s">
        <v>27</v>
      </c>
      <c r="Q26" s="12">
        <f>O23-O40</f>
        <v>2125.1529599999994</v>
      </c>
      <c r="R26" s="3" t="s">
        <v>28</v>
      </c>
    </row>
    <row r="27" spans="2:18" x14ac:dyDescent="0.25">
      <c r="B27" s="7" t="s">
        <v>25</v>
      </c>
      <c r="D27" t="s">
        <v>3</v>
      </c>
      <c r="E27" s="8">
        <f>E10</f>
        <v>2598</v>
      </c>
      <c r="F27" s="8">
        <f>F10</f>
        <v>472</v>
      </c>
      <c r="H27" s="15">
        <v>7.5639999999999999E-2</v>
      </c>
      <c r="I27" s="15">
        <v>0</v>
      </c>
      <c r="K27" s="13">
        <v>0</v>
      </c>
      <c r="L27" s="10">
        <f>E27*H27</f>
        <v>196.51272</v>
      </c>
      <c r="M27" s="10">
        <f>F27*-I27</f>
        <v>0</v>
      </c>
      <c r="O27" s="12">
        <f>SUM(K27:M27)</f>
        <v>196.51272</v>
      </c>
    </row>
    <row r="28" spans="2:18" x14ac:dyDescent="0.25">
      <c r="B28" s="7"/>
      <c r="D28" t="s">
        <v>4</v>
      </c>
      <c r="E28" s="8">
        <f t="shared" ref="E28:F28" si="3">E11</f>
        <v>1495</v>
      </c>
      <c r="F28" s="8">
        <f t="shared" si="3"/>
        <v>474</v>
      </c>
      <c r="H28" s="15">
        <f>H27</f>
        <v>7.5639999999999999E-2</v>
      </c>
      <c r="I28" s="15">
        <f>I27</f>
        <v>0</v>
      </c>
      <c r="K28" s="13">
        <v>0</v>
      </c>
      <c r="L28" s="10">
        <f t="shared" ref="L28:L38" si="4">E28*H28</f>
        <v>113.0818</v>
      </c>
      <c r="M28" s="10">
        <f t="shared" ref="M28:M38" si="5">F28*-I28</f>
        <v>0</v>
      </c>
      <c r="O28" s="12">
        <f t="shared" ref="O28:O38" si="6">SUM(K28:M28)</f>
        <v>113.0818</v>
      </c>
    </row>
    <row r="29" spans="2:18" x14ac:dyDescent="0.25">
      <c r="B29" s="7"/>
      <c r="D29" t="s">
        <v>5</v>
      </c>
      <c r="E29" s="8">
        <f t="shared" ref="E29:F29" si="7">E12</f>
        <v>1468</v>
      </c>
      <c r="F29" s="8">
        <f t="shared" si="7"/>
        <v>768</v>
      </c>
      <c r="H29" s="15">
        <f t="shared" ref="H29:H38" si="8">H28</f>
        <v>7.5639999999999999E-2</v>
      </c>
      <c r="I29" s="15">
        <f t="shared" ref="I29:I38" si="9">I28</f>
        <v>0</v>
      </c>
      <c r="K29" s="13">
        <v>0</v>
      </c>
      <c r="L29" s="10">
        <f t="shared" si="4"/>
        <v>111.03952</v>
      </c>
      <c r="M29" s="10">
        <f t="shared" si="5"/>
        <v>0</v>
      </c>
      <c r="O29" s="12">
        <f t="shared" si="6"/>
        <v>111.03952</v>
      </c>
    </row>
    <row r="30" spans="2:18" x14ac:dyDescent="0.25">
      <c r="B30" s="7"/>
      <c r="D30" t="s">
        <v>6</v>
      </c>
      <c r="E30" s="8">
        <f t="shared" ref="E30:F30" si="10">E13</f>
        <v>1676</v>
      </c>
      <c r="F30" s="8">
        <f t="shared" si="10"/>
        <v>768</v>
      </c>
      <c r="H30" s="15">
        <f t="shared" si="8"/>
        <v>7.5639999999999999E-2</v>
      </c>
      <c r="I30" s="15">
        <f t="shared" si="9"/>
        <v>0</v>
      </c>
      <c r="K30" s="13">
        <v>0</v>
      </c>
      <c r="L30" s="10">
        <f t="shared" si="4"/>
        <v>126.77264</v>
      </c>
      <c r="M30" s="10">
        <f t="shared" si="5"/>
        <v>0</v>
      </c>
      <c r="O30" s="12">
        <f t="shared" si="6"/>
        <v>126.77264</v>
      </c>
    </row>
    <row r="31" spans="2:18" x14ac:dyDescent="0.25">
      <c r="B31" s="7"/>
      <c r="D31" t="s">
        <v>7</v>
      </c>
      <c r="E31" s="8">
        <f t="shared" ref="E31:F31" si="11">E14</f>
        <v>2607</v>
      </c>
      <c r="F31" s="8">
        <f t="shared" si="11"/>
        <v>853</v>
      </c>
      <c r="H31" s="15">
        <f t="shared" si="8"/>
        <v>7.5639999999999999E-2</v>
      </c>
      <c r="I31" s="15">
        <f t="shared" si="9"/>
        <v>0</v>
      </c>
      <c r="K31" s="13">
        <v>0</v>
      </c>
      <c r="L31" s="10">
        <f t="shared" si="4"/>
        <v>197.19347999999999</v>
      </c>
      <c r="M31" s="10">
        <f t="shared" si="5"/>
        <v>0</v>
      </c>
      <c r="O31" s="12">
        <f t="shared" si="6"/>
        <v>197.19347999999999</v>
      </c>
    </row>
    <row r="32" spans="2:18" x14ac:dyDescent="0.25">
      <c r="B32" s="7"/>
      <c r="D32" t="s">
        <v>8</v>
      </c>
      <c r="E32" s="8">
        <f t="shared" ref="E32:F32" si="12">E15</f>
        <v>4324</v>
      </c>
      <c r="F32" s="8">
        <f t="shared" si="12"/>
        <v>1010</v>
      </c>
      <c r="H32" s="15">
        <f t="shared" si="8"/>
        <v>7.5639999999999999E-2</v>
      </c>
      <c r="I32" s="15">
        <f t="shared" si="9"/>
        <v>0</v>
      </c>
      <c r="K32" s="13">
        <v>0</v>
      </c>
      <c r="L32" s="10">
        <f t="shared" si="4"/>
        <v>327.06736000000001</v>
      </c>
      <c r="M32" s="10">
        <f t="shared" si="5"/>
        <v>0</v>
      </c>
      <c r="O32" s="12">
        <f t="shared" si="6"/>
        <v>327.06736000000001</v>
      </c>
    </row>
    <row r="33" spans="2:15" x14ac:dyDescent="0.25">
      <c r="B33" s="7"/>
      <c r="D33" t="s">
        <v>9</v>
      </c>
      <c r="E33" s="8">
        <f t="shared" ref="E33:F33" si="13">E16</f>
        <v>7333</v>
      </c>
      <c r="F33" s="8">
        <f t="shared" si="13"/>
        <v>1140</v>
      </c>
      <c r="H33" s="15">
        <f t="shared" si="8"/>
        <v>7.5639999999999999E-2</v>
      </c>
      <c r="I33" s="15">
        <f t="shared" si="9"/>
        <v>0</v>
      </c>
      <c r="K33" s="13">
        <v>0</v>
      </c>
      <c r="L33" s="10">
        <f t="shared" si="4"/>
        <v>554.66812000000004</v>
      </c>
      <c r="M33" s="10">
        <f t="shared" si="5"/>
        <v>0</v>
      </c>
      <c r="O33" s="12">
        <f t="shared" si="6"/>
        <v>554.66812000000004</v>
      </c>
    </row>
    <row r="34" spans="2:15" x14ac:dyDescent="0.25">
      <c r="B34" s="7"/>
      <c r="D34" t="s">
        <v>10</v>
      </c>
      <c r="E34" s="8">
        <f t="shared" ref="E34:F34" si="14">E17</f>
        <v>6511</v>
      </c>
      <c r="F34" s="8">
        <f t="shared" si="14"/>
        <v>1204</v>
      </c>
      <c r="H34" s="15">
        <f t="shared" si="8"/>
        <v>7.5639999999999999E-2</v>
      </c>
      <c r="I34" s="15">
        <f t="shared" si="9"/>
        <v>0</v>
      </c>
      <c r="K34" s="13">
        <v>0</v>
      </c>
      <c r="L34" s="10">
        <f t="shared" si="4"/>
        <v>492.49203999999997</v>
      </c>
      <c r="M34" s="10">
        <f t="shared" si="5"/>
        <v>0</v>
      </c>
      <c r="O34" s="12">
        <f t="shared" si="6"/>
        <v>492.49203999999997</v>
      </c>
    </row>
    <row r="35" spans="2:15" x14ac:dyDescent="0.25">
      <c r="B35" s="7"/>
      <c r="D35" t="s">
        <v>11</v>
      </c>
      <c r="E35" s="8">
        <f t="shared" ref="E35:F35" si="15">E18</f>
        <v>4981</v>
      </c>
      <c r="F35" s="8">
        <f t="shared" si="15"/>
        <v>929</v>
      </c>
      <c r="H35" s="15">
        <f t="shared" si="8"/>
        <v>7.5639999999999999E-2</v>
      </c>
      <c r="I35" s="15">
        <f t="shared" si="9"/>
        <v>0</v>
      </c>
      <c r="K35" s="13">
        <v>0</v>
      </c>
      <c r="L35" s="10">
        <f t="shared" si="4"/>
        <v>376.76283999999998</v>
      </c>
      <c r="M35" s="10">
        <f t="shared" si="5"/>
        <v>0</v>
      </c>
      <c r="O35" s="12">
        <f t="shared" si="6"/>
        <v>376.76283999999998</v>
      </c>
    </row>
    <row r="36" spans="2:15" x14ac:dyDescent="0.25">
      <c r="B36" s="7"/>
      <c r="D36" t="s">
        <v>12</v>
      </c>
      <c r="E36" s="8">
        <f t="shared" ref="E36:F36" si="16">E19</f>
        <v>3763</v>
      </c>
      <c r="F36" s="8">
        <f t="shared" si="16"/>
        <v>931</v>
      </c>
      <c r="H36" s="15">
        <f t="shared" si="8"/>
        <v>7.5639999999999999E-2</v>
      </c>
      <c r="I36" s="15">
        <f t="shared" si="9"/>
        <v>0</v>
      </c>
      <c r="K36" s="13">
        <v>0</v>
      </c>
      <c r="L36" s="10">
        <f t="shared" si="4"/>
        <v>284.63331999999997</v>
      </c>
      <c r="M36" s="10">
        <f t="shared" si="5"/>
        <v>0</v>
      </c>
      <c r="O36" s="12">
        <f t="shared" si="6"/>
        <v>284.63331999999997</v>
      </c>
    </row>
    <row r="37" spans="2:15" x14ac:dyDescent="0.25">
      <c r="B37" s="7"/>
      <c r="D37" t="s">
        <v>13</v>
      </c>
      <c r="E37" s="8">
        <f t="shared" ref="E37:F37" si="17">E20</f>
        <v>2495</v>
      </c>
      <c r="F37" s="8">
        <f t="shared" si="17"/>
        <v>704</v>
      </c>
      <c r="H37" s="15">
        <f t="shared" si="8"/>
        <v>7.5639999999999999E-2</v>
      </c>
      <c r="I37" s="15">
        <f t="shared" si="9"/>
        <v>0</v>
      </c>
      <c r="K37" s="13">
        <v>0</v>
      </c>
      <c r="L37" s="10">
        <f t="shared" si="4"/>
        <v>188.7218</v>
      </c>
      <c r="M37" s="10">
        <f t="shared" si="5"/>
        <v>0</v>
      </c>
      <c r="O37" s="12">
        <f t="shared" si="6"/>
        <v>188.7218</v>
      </c>
    </row>
    <row r="38" spans="2:15" x14ac:dyDescent="0.25">
      <c r="B38" s="7"/>
      <c r="D38" t="s">
        <v>14</v>
      </c>
      <c r="E38" s="8">
        <f t="shared" ref="E38:F38" si="18">E21</f>
        <v>2035</v>
      </c>
      <c r="F38" s="8">
        <f t="shared" si="18"/>
        <v>407</v>
      </c>
      <c r="H38" s="15">
        <f t="shared" si="8"/>
        <v>7.5639999999999999E-2</v>
      </c>
      <c r="I38" s="15">
        <f t="shared" si="9"/>
        <v>0</v>
      </c>
      <c r="K38" s="13">
        <v>0</v>
      </c>
      <c r="L38" s="10">
        <f t="shared" si="4"/>
        <v>153.92740000000001</v>
      </c>
      <c r="M38" s="10">
        <f t="shared" si="5"/>
        <v>0</v>
      </c>
      <c r="O38" s="12">
        <f t="shared" si="6"/>
        <v>153.92740000000001</v>
      </c>
    </row>
    <row r="39" spans="2:15" x14ac:dyDescent="0.25">
      <c r="E39" s="5"/>
      <c r="F39" s="5"/>
      <c r="L39" s="10"/>
      <c r="M39" s="10"/>
      <c r="O39" s="3"/>
    </row>
    <row r="40" spans="2:15" x14ac:dyDescent="0.25">
      <c r="E40" s="9">
        <f>SUM(E27:E39)</f>
        <v>41286</v>
      </c>
      <c r="F40" s="9">
        <f>SUM(F27:F39)</f>
        <v>9660</v>
      </c>
      <c r="K40" s="10">
        <f>SUM(K27:K39)</f>
        <v>0</v>
      </c>
      <c r="L40" s="10">
        <f>SUM(L27:L39)</f>
        <v>3122.8730399999995</v>
      </c>
      <c r="M40" s="10">
        <f>SUM(M27:M39)</f>
        <v>0</v>
      </c>
      <c r="O40" s="10">
        <f>SUM(O27:O39)</f>
        <v>3122.8730399999995</v>
      </c>
    </row>
  </sheetData>
  <mergeCells count="2">
    <mergeCell ref="B10:B21"/>
    <mergeCell ref="B27:B38"/>
  </mergeCells>
  <phoneticPr fontId="4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Drew Gormley</dc:creator>
  <cp:lastModifiedBy>Drew Gormley</cp:lastModifiedBy>
  <dcterms:created xsi:type="dcterms:W3CDTF">2023-02-02T00:07:22Z</dcterms:created>
  <dcterms:modified xsi:type="dcterms:W3CDTF">2023-02-02T03:18:50Z</dcterms:modified>
</cp:coreProperties>
</file>